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TECNICO III AUTOPROTECCION\"/>
    </mc:Choice>
  </mc:AlternateContent>
  <xr:revisionPtr revIDLastSave="0" documentId="13_ncr:1_{4058F6DD-37BD-4C22-9023-10F7BB47800A}" xr6:coauthVersionLast="47" xr6:coauthVersionMax="47" xr10:uidLastSave="{00000000-0000-0000-0000-000000000000}"/>
  <bookViews>
    <workbookView xWindow="28680" yWindow="-120" windowWidth="29040" windowHeight="15840" xr2:uid="{8277F5BA-DFF0-4ECB-8DEE-8FCD828B9985}"/>
  </bookViews>
  <sheets>
    <sheet name="INSTRUCCIONES" sheetId="2" r:id="rId1"/>
    <sheet name="BAREMA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B55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F23" i="1"/>
  <c r="M22" i="1"/>
  <c r="E22" i="1"/>
  <c r="M21" i="1"/>
  <c r="E21" i="1"/>
  <c r="M20" i="1"/>
  <c r="E20" i="1"/>
  <c r="E19" i="1"/>
  <c r="E17" i="1"/>
  <c r="F13" i="1"/>
  <c r="E12" i="1"/>
  <c r="D12" i="1"/>
  <c r="D11" i="1"/>
  <c r="D10" i="1"/>
  <c r="D9" i="1"/>
  <c r="D8" i="1"/>
  <c r="D7" i="1"/>
  <c r="E13" i="1" l="1"/>
  <c r="E23" i="1"/>
  <c r="C55" i="1" s="1"/>
  <c r="C56" i="1" s="1"/>
  <c r="F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<sst xmlns="http://schemas.openxmlformats.org/spreadsheetml/2006/main" count="52" uniqueCount="50">
  <si>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</si>
  <si>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</si>
  <si>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</si>
  <si>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</si>
  <si>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</si>
  <si>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</si>
  <si>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</si>
  <si>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</si>
  <si>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</si>
  <si>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</si>
  <si>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</si>
  <si>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</si>
  <si>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Planificación, 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</t>
  </si>
  <si>
    <t>0,05833*12</t>
  </si>
  <si>
    <t>Responsable o coordinador/a en Centros de Coordinación Operativa de Protección Civil y Atención de Emergencias</t>
  </si>
  <si>
    <t>Técnico I o Coordinador Multisectorial, en el CECOES 112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</si>
  <si>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</si>
  <si>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</si>
  <si>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>" relacionadas con Protección Civil y Atención de Emergencias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</si>
  <si>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</si>
  <si>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</si>
  <si>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</si>
  <si>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</si>
  <si>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Titulación Académica Adicional. Máximo 3 puntos</t>
  </si>
  <si>
    <t>SÍ</t>
  </si>
  <si>
    <r>
      <t xml:space="preserve">Por cada título académico adicional </t>
    </r>
    <r>
      <rPr>
        <b/>
        <sz val="10"/>
        <rFont val="Arial"/>
        <family val="2"/>
      </rPr>
      <t>(oficial o título propio)</t>
    </r>
    <r>
      <rPr>
        <sz val="10"/>
        <rFont val="Arial"/>
        <family val="2"/>
      </rPr>
      <t>: 1,5 puntos, hasta un máximo de 3 puntos</t>
    </r>
  </si>
  <si>
    <r>
      <t xml:space="preserve">Titulaciones académicas adicionales </t>
    </r>
    <r>
      <rPr>
        <b/>
        <sz val="10"/>
        <rFont val="Arial"/>
        <family val="2"/>
      </rPr>
      <t>(oficial o título propio)</t>
    </r>
    <r>
      <rPr>
        <sz val="10"/>
        <rFont val="Arial"/>
        <family val="2"/>
      </rPr>
      <t xml:space="preserve"> a la alegada para participar en esta convocatoria (se valorarán las titulaciones que posea el candidato sobre </t>
    </r>
    <r>
      <rPr>
        <b/>
        <sz val="10"/>
        <rFont val="Arial"/>
        <family val="2"/>
      </rPr>
      <t>Protección Civil y Atención de Emergencias.</t>
    </r>
  </si>
  <si>
    <t>NO</t>
  </si>
  <si>
    <t>*</t>
  </si>
  <si>
    <t xml:space="preserve"> Formación específica en Protección Civil y Atención de Emergencias. Máximo 7 puntos</t>
  </si>
  <si>
    <r>
      <t>*E</t>
    </r>
    <r>
      <rPr>
        <sz val="10"/>
        <color rgb="FF212529"/>
        <rFont val="Arial"/>
        <family val="2"/>
      </rPr>
      <t>s avalada y está reconocida por entidades u organismos acreditados para ello, es decir, tienen la capacidad de asignar valor de créditos formativos a cursos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</si>
  <si>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</si>
  <si>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t>**Sólo será valorada la formación realizada en: Protección Civil y Atención de Emergencias</t>
  </si>
  <si>
    <t xml:space="preserve">Formación continuada acreditada en el sector impartida por Centros Universitarios: menor (&lt;) a 15 ECTS (equivalente en horas) </t>
  </si>
  <si>
    <t>*** Hasta un máximo de 0,75 puntos: si la carga lectiva viene expresada en créditos: 0.05 puntos por crédito. Si la carga lectiva viene expresada en horas el resultado en créditos será el que se obtenga de multiplicar las horas por 0.005 puntos.</t>
  </si>
  <si>
    <t>Certificado de profesionalidad relacionados con Protección Civil y Atención de Emergencias</t>
  </si>
  <si>
    <r>
      <t>****S</t>
    </r>
    <r>
      <rPr>
        <sz val="10"/>
        <color rgb="FF212529"/>
        <rFont val="Arial"/>
        <family val="2"/>
      </rPr>
      <t>on aquellos que han sido reconocidos oficialmente por una institución o entidad pública</t>
    </r>
  </si>
  <si>
    <r>
      <rPr>
        <sz val="10"/>
        <color rgb="FF000000"/>
        <rFont val="Arial"/>
      </rPr>
      <t xml:space="preserve">(Cursos, jornadas y/o seminarios) *** homologados**** realizados en organismos oficiales o centros homologados cuyos contenidos estén directamente relacionados con Protección Civil y Atención de Emergencias. </t>
    </r>
    <r>
      <rPr>
        <b/>
        <sz val="10"/>
        <color rgb="FF000000"/>
        <rFont val="Arial"/>
      </rPr>
      <t>(EXPRESADO EN CRÉDITOS)</t>
    </r>
  </si>
  <si>
    <t>Puntuación Total Formación Acdémica</t>
  </si>
  <si>
    <t>PORCENTAJE SOBRE MÁXIMA PUNTUACIÓN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</si>
  <si>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</si>
  <si>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</si>
  <si>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</si>
  <si>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</si>
  <si>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</si>
  <si>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</si>
  <si>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</si>
  <si>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</si>
  <si>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</si>
  <si>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AUTOBAREMACIÓN DE MÉRITOS PARA LA COBERTURA DE PUESTO DE TRABAJO DE TÉCNICO/A III DE AUTOPROTECCIÓN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</si>
</sst>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4" tint="-0.2499465926084170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212529"/>
      <name val="Arial"/>
      <family val="2"/>
    </font>
    <font>
      <b/>
      <sz val="10"/>
      <color rgb="FF000000"/>
      <name val="Arial"/>
      <family val="2"/>
    </font>
    <font>
      <i/>
      <sz val="10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3" borderId="3" xfId="0" applyFont="1" applyFill="1" applyBorder="1"/>
    <xf numFmtId="0" fontId="7" fillId="3" borderId="4" xfId="0" applyFont="1" applyFill="1" applyBorder="1"/>
    <xf numFmtId="0" fontId="10" fillId="6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wrapText="1"/>
    </xf>
    <xf numFmtId="0" fontId="9" fillId="8" borderId="4" xfId="0" applyFont="1" applyFill="1" applyBorder="1" applyAlignment="1" applyProtection="1">
      <alignment horizontal="center" vertical="center"/>
      <protection locked="0"/>
    </xf>
    <xf numFmtId="164" fontId="12" fillId="9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9" fillId="0" borderId="7" xfId="0" applyFont="1" applyBorder="1"/>
    <xf numFmtId="0" fontId="10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2" fontId="13" fillId="10" borderId="1" xfId="0" applyNumberFormat="1" applyFont="1" applyFill="1" applyBorder="1" applyAlignment="1">
      <alignment horizontal="center" vertical="center"/>
    </xf>
    <xf numFmtId="2" fontId="15" fillId="1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7" borderId="12" xfId="0" applyFont="1" applyFill="1" applyBorder="1" applyAlignment="1">
      <alignment wrapText="1"/>
    </xf>
    <xf numFmtId="0" fontId="10" fillId="11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1" fillId="0" borderId="12" xfId="0" applyFont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20" fillId="13" borderId="1" xfId="0" applyFont="1" applyFill="1" applyBorder="1" applyAlignment="1">
      <alignment vertical="center"/>
    </xf>
    <xf numFmtId="10" fontId="20" fillId="13" borderId="1" xfId="1" applyNumberFormat="1" applyFont="1" applyFill="1" applyBorder="1" applyAlignment="1" applyProtection="1">
      <alignment vertical="center"/>
    </xf>
    <xf numFmtId="10" fontId="7" fillId="0" borderId="0" xfId="1" applyNumberFormat="1" applyFont="1" applyBorder="1" applyAlignment="1" applyProtection="1"/>
    <xf numFmtId="0" fontId="10" fillId="6" borderId="1" xfId="0" applyFont="1" applyFill="1" applyBorder="1" applyAlignment="1">
      <alignment horizontal="center" vertical="center" wrapText="1"/>
    </xf>
    <xf numFmtId="0" fontId="21" fillId="0" borderId="0" xfId="0" applyFont="1"/>
    <xf numFmtId="4" fontId="13" fillId="4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21" fillId="0" borderId="0" xfId="0" applyNumberFormat="1" applyFont="1"/>
    <xf numFmtId="0" fontId="22" fillId="0" borderId="1" xfId="0" applyFont="1" applyBorder="1"/>
    <xf numFmtId="0" fontId="23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13" fillId="4" borderId="2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4" fontId="9" fillId="0" borderId="0" xfId="0" applyNumberFormat="1" applyFont="1"/>
    <xf numFmtId="0" fontId="24" fillId="0" borderId="0" xfId="0" applyFont="1" applyAlignment="1">
      <alignment horizontal="center"/>
    </xf>
    <xf numFmtId="4" fontId="24" fillId="0" borderId="0" xfId="0" applyNumberFormat="1" applyFont="1"/>
    <xf numFmtId="0" fontId="22" fillId="0" borderId="1" xfId="0" applyFont="1" applyBorder="1" applyAlignment="1">
      <alignment horizontal="left" vertical="center"/>
    </xf>
    <xf numFmtId="4" fontId="13" fillId="4" borderId="5" xfId="0" applyNumberFormat="1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left" wrapText="1" indent="2"/>
    </xf>
    <xf numFmtId="4" fontId="13" fillId="10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9" fillId="7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14" borderId="0" xfId="0" applyFill="1"/>
    <xf numFmtId="0" fontId="27" fillId="14" borderId="0" xfId="0" applyFont="1" applyFill="1" applyAlignment="1">
      <alignment horizontal="center" vertical="center" wrapText="1"/>
    </xf>
    <xf numFmtId="0" fontId="28" fillId="15" borderId="0" xfId="0" applyFont="1" applyFill="1" applyAlignment="1">
      <alignment horizontal="center" vertical="center"/>
    </xf>
    <xf numFmtId="0" fontId="29" fillId="16" borderId="0" xfId="0" applyFont="1" applyFill="1"/>
    <xf numFmtId="0" fontId="0" fillId="16" borderId="0" xfId="0" applyFill="1"/>
    <xf numFmtId="0" fontId="30" fillId="16" borderId="0" xfId="0" applyFont="1" applyFill="1" applyAlignment="1">
      <alignment horizontal="left" vertical="center" wrapText="1"/>
    </xf>
    <xf numFmtId="0" fontId="31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/>
    </xf>
    <xf numFmtId="0" fontId="31" fillId="16" borderId="0" xfId="0" applyFont="1" applyFill="1" applyAlignment="1">
      <alignment wrapText="1"/>
    </xf>
    <xf numFmtId="0" fontId="29" fillId="14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F1BD13-11EF-45D6-AC5D-4F25E3DCA35D}"/>
            </a:ext>
          </a:extLst>
        </xdr:cNvPr>
        <xdr:cNvSpPr/>
      </xdr:nvSpPr>
      <xdr:spPr>
        <a:xfrm>
          <a:off x="8067675" y="2085976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8040-0042-471C-A257-D6FD26C2E43E}">
  <dimension ref="B2:C15"/>
  <sheetViews>
    <sheetView tabSelected="1" workbookViewId="0">
      <selection activeCell="B6" sqref="B6:C6"/>
    </sheetView>
  </sheetViews>
  <sheetFormatPr baseColWidth="10" defaultRowHeight="15" x14ac:dyDescent="0.25"/>
  <cols>
    <col min="1" max="1" width="4.140625" style="86" customWidth="1"/>
    <col min="2" max="2" width="35.5703125" style="86" customWidth="1"/>
    <col min="3" max="3" width="92.5703125" style="86" customWidth="1"/>
    <col min="4" max="16384" width="11.42578125" style="86"/>
  </cols>
  <sheetData>
    <row r="2" spans="2:3" ht="56.25" x14ac:dyDescent="0.25">
      <c r="B2" s="86" t="e" vm="1">
        <v>#VALUE!</v>
      </c>
      <c r="C2" s="87" t="s">
        <v>49</v>
      </c>
    </row>
    <row r="4" spans="2:3" ht="18.75" x14ac:dyDescent="0.25">
      <c r="B4" s="88" t="s">
        <v>40</v>
      </c>
      <c r="C4" s="88"/>
    </row>
    <row r="5" spans="2:3" x14ac:dyDescent="0.25">
      <c r="B5" s="89"/>
      <c r="C5" s="90"/>
    </row>
    <row r="6" spans="2:3" s="93" customFormat="1" ht="43.5" customHeight="1" x14ac:dyDescent="0.25">
      <c r="B6" s="91" t="s">
        <v>41</v>
      </c>
      <c r="C6" s="92"/>
    </row>
    <row r="7" spans="2:3" s="93" customFormat="1" ht="43.5" customHeight="1" x14ac:dyDescent="0.25">
      <c r="B7" s="91" t="s">
        <v>42</v>
      </c>
      <c r="C7" s="92"/>
    </row>
    <row r="8" spans="2:3" s="93" customFormat="1" ht="43.5" customHeight="1" x14ac:dyDescent="0.25">
      <c r="B8" s="91" t="s">
        <v>43</v>
      </c>
      <c r="C8" s="92"/>
    </row>
    <row r="9" spans="2:3" s="93" customFormat="1" ht="43.5" customHeight="1" x14ac:dyDescent="0.25">
      <c r="B9" s="91" t="s">
        <v>44</v>
      </c>
      <c r="C9" s="92"/>
    </row>
    <row r="10" spans="2:3" s="93" customFormat="1" x14ac:dyDescent="0.25">
      <c r="B10" s="91" t="s">
        <v>45</v>
      </c>
      <c r="C10" s="92"/>
    </row>
    <row r="11" spans="2:3" s="93" customFormat="1" ht="43.5" customHeight="1" x14ac:dyDescent="0.25">
      <c r="B11" s="91" t="s">
        <v>46</v>
      </c>
      <c r="C11" s="92"/>
    </row>
    <row r="12" spans="2:3" s="93" customFormat="1" ht="43.5" customHeight="1" x14ac:dyDescent="0.25">
      <c r="B12" s="91" t="s">
        <v>47</v>
      </c>
      <c r="C12" s="92"/>
    </row>
    <row r="13" spans="2:3" s="93" customFormat="1" ht="43.5" customHeight="1" x14ac:dyDescent="0.25">
      <c r="B13" s="91" t="s">
        <v>48</v>
      </c>
      <c r="C13" s="92"/>
    </row>
    <row r="14" spans="2:3" ht="11.25" customHeight="1" x14ac:dyDescent="0.25">
      <c r="B14" s="94"/>
      <c r="C14" s="94"/>
    </row>
    <row r="15" spans="2:3" x14ac:dyDescent="0.25">
      <c r="B15" s="95"/>
    </row>
  </sheetData>
  <sheetProtection algorithmName="SHA-512" hashValue="L0cH9/Rc3XX2A5NwNWze6O9WWMbbUlN7heYj8tSRTCajLfw5tj3HXzXme8RxKXu+lAC/7409mvK9e5J/JhfoLg==" saltValue="MC+ygU8NE8ZpqCP8wCf6hQ==" spinCount="100000" sheet="1" objects="1" scenarios="1" selectLockedCells="1"/>
  <mergeCells count="9">
    <mergeCell ref="B11:C11"/>
    <mergeCell ref="B12:C12"/>
    <mergeCell ref="B13:C13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A84C-8CA7-457C-BCB7-720E74FEA9F4}">
  <dimension ref="A1:AS56"/>
  <sheetViews>
    <sheetView workbookViewId="0">
      <selection activeCell="B3" sqref="B3"/>
    </sheetView>
  </sheetViews>
  <sheetFormatPr baseColWidth="10" defaultColWidth="10.85546875" defaultRowHeight="13.5" x14ac:dyDescent="0.25"/>
  <cols>
    <col min="1" max="1" width="42.140625" style="4" customWidth="1"/>
    <col min="2" max="2" width="143.85546875" style="4" bestFit="1" customWidth="1"/>
    <col min="3" max="3" width="9.28515625" style="4" customWidth="1"/>
    <col min="4" max="4" width="8.140625" style="34" bestFit="1" customWidth="1"/>
    <col min="5" max="5" width="9.7109375" style="4" customWidth="1"/>
    <col min="6" max="6" width="15.140625" style="4" customWidth="1"/>
    <col min="7" max="7" width="3.85546875" style="4" bestFit="1" customWidth="1"/>
    <col min="8" max="8" width="0" style="40" hidden="1" customWidth="1"/>
    <col min="9" max="45" width="10.85546875" style="40"/>
    <col min="46" max="255" width="10.85546875" style="4"/>
    <col min="256" max="256" width="14.85546875" style="4" customWidth="1"/>
    <col min="257" max="257" width="3" style="4" bestFit="1" customWidth="1"/>
    <col min="258" max="258" width="143.28515625" style="4" customWidth="1"/>
    <col min="259" max="259" width="7.140625" style="4" customWidth="1"/>
    <col min="260" max="260" width="6.42578125" style="4" customWidth="1"/>
    <col min="261" max="261" width="4.85546875" style="4" customWidth="1"/>
    <col min="262" max="511" width="10.85546875" style="4"/>
    <col min="512" max="512" width="14.85546875" style="4" customWidth="1"/>
    <col min="513" max="513" width="3" style="4" bestFit="1" customWidth="1"/>
    <col min="514" max="514" width="143.28515625" style="4" customWidth="1"/>
    <col min="515" max="515" width="7.140625" style="4" customWidth="1"/>
    <col min="516" max="516" width="6.42578125" style="4" customWidth="1"/>
    <col min="517" max="517" width="4.85546875" style="4" customWidth="1"/>
    <col min="518" max="767" width="10.85546875" style="4"/>
    <col min="768" max="768" width="14.85546875" style="4" customWidth="1"/>
    <col min="769" max="769" width="3" style="4" bestFit="1" customWidth="1"/>
    <col min="770" max="770" width="143.28515625" style="4" customWidth="1"/>
    <col min="771" max="771" width="7.140625" style="4" customWidth="1"/>
    <col min="772" max="772" width="6.42578125" style="4" customWidth="1"/>
    <col min="773" max="773" width="4.85546875" style="4" customWidth="1"/>
    <col min="774" max="1023" width="10.85546875" style="4"/>
    <col min="1024" max="1024" width="14.85546875" style="4" customWidth="1"/>
    <col min="1025" max="1025" width="3" style="4" bestFit="1" customWidth="1"/>
    <col min="1026" max="1026" width="143.28515625" style="4" customWidth="1"/>
    <col min="1027" max="1027" width="7.140625" style="4" customWidth="1"/>
    <col min="1028" max="1028" width="6.42578125" style="4" customWidth="1"/>
    <col min="1029" max="1029" width="4.85546875" style="4" customWidth="1"/>
    <col min="1030" max="1279" width="10.85546875" style="4"/>
    <col min="1280" max="1280" width="14.85546875" style="4" customWidth="1"/>
    <col min="1281" max="1281" width="3" style="4" bestFit="1" customWidth="1"/>
    <col min="1282" max="1282" width="143.28515625" style="4" customWidth="1"/>
    <col min="1283" max="1283" width="7.140625" style="4" customWidth="1"/>
    <col min="1284" max="1284" width="6.42578125" style="4" customWidth="1"/>
    <col min="1285" max="1285" width="4.85546875" style="4" customWidth="1"/>
    <col min="1286" max="1535" width="10.85546875" style="4"/>
    <col min="1536" max="1536" width="14.85546875" style="4" customWidth="1"/>
    <col min="1537" max="1537" width="3" style="4" bestFit="1" customWidth="1"/>
    <col min="1538" max="1538" width="143.28515625" style="4" customWidth="1"/>
    <col min="1539" max="1539" width="7.140625" style="4" customWidth="1"/>
    <col min="1540" max="1540" width="6.42578125" style="4" customWidth="1"/>
    <col min="1541" max="1541" width="4.85546875" style="4" customWidth="1"/>
    <col min="1542" max="1791" width="10.85546875" style="4"/>
    <col min="1792" max="1792" width="14.85546875" style="4" customWidth="1"/>
    <col min="1793" max="1793" width="3" style="4" bestFit="1" customWidth="1"/>
    <col min="1794" max="1794" width="143.28515625" style="4" customWidth="1"/>
    <col min="1795" max="1795" width="7.140625" style="4" customWidth="1"/>
    <col min="1796" max="1796" width="6.42578125" style="4" customWidth="1"/>
    <col min="1797" max="1797" width="4.85546875" style="4" customWidth="1"/>
    <col min="1798" max="2047" width="10.85546875" style="4"/>
    <col min="2048" max="2048" width="14.85546875" style="4" customWidth="1"/>
    <col min="2049" max="2049" width="3" style="4" bestFit="1" customWidth="1"/>
    <col min="2050" max="2050" width="143.28515625" style="4" customWidth="1"/>
    <col min="2051" max="2051" width="7.140625" style="4" customWidth="1"/>
    <col min="2052" max="2052" width="6.42578125" style="4" customWidth="1"/>
    <col min="2053" max="2053" width="4.85546875" style="4" customWidth="1"/>
    <col min="2054" max="2303" width="10.85546875" style="4"/>
    <col min="2304" max="2304" width="14.85546875" style="4" customWidth="1"/>
    <col min="2305" max="2305" width="3" style="4" bestFit="1" customWidth="1"/>
    <col min="2306" max="2306" width="143.28515625" style="4" customWidth="1"/>
    <col min="2307" max="2307" width="7.140625" style="4" customWidth="1"/>
    <col min="2308" max="2308" width="6.42578125" style="4" customWidth="1"/>
    <col min="2309" max="2309" width="4.85546875" style="4" customWidth="1"/>
    <col min="2310" max="2559" width="10.85546875" style="4"/>
    <col min="2560" max="2560" width="14.85546875" style="4" customWidth="1"/>
    <col min="2561" max="2561" width="3" style="4" bestFit="1" customWidth="1"/>
    <col min="2562" max="2562" width="143.28515625" style="4" customWidth="1"/>
    <col min="2563" max="2563" width="7.140625" style="4" customWidth="1"/>
    <col min="2564" max="2564" width="6.42578125" style="4" customWidth="1"/>
    <col min="2565" max="2565" width="4.85546875" style="4" customWidth="1"/>
    <col min="2566" max="2815" width="10.85546875" style="4"/>
    <col min="2816" max="2816" width="14.85546875" style="4" customWidth="1"/>
    <col min="2817" max="2817" width="3" style="4" bestFit="1" customWidth="1"/>
    <col min="2818" max="2818" width="143.28515625" style="4" customWidth="1"/>
    <col min="2819" max="2819" width="7.140625" style="4" customWidth="1"/>
    <col min="2820" max="2820" width="6.42578125" style="4" customWidth="1"/>
    <col min="2821" max="2821" width="4.85546875" style="4" customWidth="1"/>
    <col min="2822" max="3071" width="10.85546875" style="4"/>
    <col min="3072" max="3072" width="14.85546875" style="4" customWidth="1"/>
    <col min="3073" max="3073" width="3" style="4" bestFit="1" customWidth="1"/>
    <col min="3074" max="3074" width="143.28515625" style="4" customWidth="1"/>
    <col min="3075" max="3075" width="7.140625" style="4" customWidth="1"/>
    <col min="3076" max="3076" width="6.42578125" style="4" customWidth="1"/>
    <col min="3077" max="3077" width="4.85546875" style="4" customWidth="1"/>
    <col min="3078" max="3327" width="10.85546875" style="4"/>
    <col min="3328" max="3328" width="14.85546875" style="4" customWidth="1"/>
    <col min="3329" max="3329" width="3" style="4" bestFit="1" customWidth="1"/>
    <col min="3330" max="3330" width="143.28515625" style="4" customWidth="1"/>
    <col min="3331" max="3331" width="7.140625" style="4" customWidth="1"/>
    <col min="3332" max="3332" width="6.42578125" style="4" customWidth="1"/>
    <col min="3333" max="3333" width="4.85546875" style="4" customWidth="1"/>
    <col min="3334" max="3583" width="10.85546875" style="4"/>
    <col min="3584" max="3584" width="14.85546875" style="4" customWidth="1"/>
    <col min="3585" max="3585" width="3" style="4" bestFit="1" customWidth="1"/>
    <col min="3586" max="3586" width="143.28515625" style="4" customWidth="1"/>
    <col min="3587" max="3587" width="7.140625" style="4" customWidth="1"/>
    <col min="3588" max="3588" width="6.42578125" style="4" customWidth="1"/>
    <col min="3589" max="3589" width="4.85546875" style="4" customWidth="1"/>
    <col min="3590" max="3839" width="10.85546875" style="4"/>
    <col min="3840" max="3840" width="14.85546875" style="4" customWidth="1"/>
    <col min="3841" max="3841" width="3" style="4" bestFit="1" customWidth="1"/>
    <col min="3842" max="3842" width="143.28515625" style="4" customWidth="1"/>
    <col min="3843" max="3843" width="7.140625" style="4" customWidth="1"/>
    <col min="3844" max="3844" width="6.42578125" style="4" customWidth="1"/>
    <col min="3845" max="3845" width="4.85546875" style="4" customWidth="1"/>
    <col min="3846" max="4095" width="10.85546875" style="4"/>
    <col min="4096" max="4096" width="14.85546875" style="4" customWidth="1"/>
    <col min="4097" max="4097" width="3" style="4" bestFit="1" customWidth="1"/>
    <col min="4098" max="4098" width="143.28515625" style="4" customWidth="1"/>
    <col min="4099" max="4099" width="7.140625" style="4" customWidth="1"/>
    <col min="4100" max="4100" width="6.42578125" style="4" customWidth="1"/>
    <col min="4101" max="4101" width="4.85546875" style="4" customWidth="1"/>
    <col min="4102" max="4351" width="10.85546875" style="4"/>
    <col min="4352" max="4352" width="14.85546875" style="4" customWidth="1"/>
    <col min="4353" max="4353" width="3" style="4" bestFit="1" customWidth="1"/>
    <col min="4354" max="4354" width="143.28515625" style="4" customWidth="1"/>
    <col min="4355" max="4355" width="7.140625" style="4" customWidth="1"/>
    <col min="4356" max="4356" width="6.42578125" style="4" customWidth="1"/>
    <col min="4357" max="4357" width="4.85546875" style="4" customWidth="1"/>
    <col min="4358" max="4607" width="10.85546875" style="4"/>
    <col min="4608" max="4608" width="14.85546875" style="4" customWidth="1"/>
    <col min="4609" max="4609" width="3" style="4" bestFit="1" customWidth="1"/>
    <col min="4610" max="4610" width="143.28515625" style="4" customWidth="1"/>
    <col min="4611" max="4611" width="7.140625" style="4" customWidth="1"/>
    <col min="4612" max="4612" width="6.42578125" style="4" customWidth="1"/>
    <col min="4613" max="4613" width="4.85546875" style="4" customWidth="1"/>
    <col min="4614" max="4863" width="10.85546875" style="4"/>
    <col min="4864" max="4864" width="14.85546875" style="4" customWidth="1"/>
    <col min="4865" max="4865" width="3" style="4" bestFit="1" customWidth="1"/>
    <col min="4866" max="4866" width="143.28515625" style="4" customWidth="1"/>
    <col min="4867" max="4867" width="7.140625" style="4" customWidth="1"/>
    <col min="4868" max="4868" width="6.42578125" style="4" customWidth="1"/>
    <col min="4869" max="4869" width="4.85546875" style="4" customWidth="1"/>
    <col min="4870" max="5119" width="10.85546875" style="4"/>
    <col min="5120" max="5120" width="14.85546875" style="4" customWidth="1"/>
    <col min="5121" max="5121" width="3" style="4" bestFit="1" customWidth="1"/>
    <col min="5122" max="5122" width="143.28515625" style="4" customWidth="1"/>
    <col min="5123" max="5123" width="7.140625" style="4" customWidth="1"/>
    <col min="5124" max="5124" width="6.42578125" style="4" customWidth="1"/>
    <col min="5125" max="5125" width="4.85546875" style="4" customWidth="1"/>
    <col min="5126" max="5375" width="10.85546875" style="4"/>
    <col min="5376" max="5376" width="14.85546875" style="4" customWidth="1"/>
    <col min="5377" max="5377" width="3" style="4" bestFit="1" customWidth="1"/>
    <col min="5378" max="5378" width="143.28515625" style="4" customWidth="1"/>
    <col min="5379" max="5379" width="7.140625" style="4" customWidth="1"/>
    <col min="5380" max="5380" width="6.42578125" style="4" customWidth="1"/>
    <col min="5381" max="5381" width="4.85546875" style="4" customWidth="1"/>
    <col min="5382" max="5631" width="10.85546875" style="4"/>
    <col min="5632" max="5632" width="14.85546875" style="4" customWidth="1"/>
    <col min="5633" max="5633" width="3" style="4" bestFit="1" customWidth="1"/>
    <col min="5634" max="5634" width="143.28515625" style="4" customWidth="1"/>
    <col min="5635" max="5635" width="7.140625" style="4" customWidth="1"/>
    <col min="5636" max="5636" width="6.42578125" style="4" customWidth="1"/>
    <col min="5637" max="5637" width="4.85546875" style="4" customWidth="1"/>
    <col min="5638" max="5887" width="10.85546875" style="4"/>
    <col min="5888" max="5888" width="14.85546875" style="4" customWidth="1"/>
    <col min="5889" max="5889" width="3" style="4" bestFit="1" customWidth="1"/>
    <col min="5890" max="5890" width="143.28515625" style="4" customWidth="1"/>
    <col min="5891" max="5891" width="7.140625" style="4" customWidth="1"/>
    <col min="5892" max="5892" width="6.42578125" style="4" customWidth="1"/>
    <col min="5893" max="5893" width="4.85546875" style="4" customWidth="1"/>
    <col min="5894" max="6143" width="10.85546875" style="4"/>
    <col min="6144" max="6144" width="14.85546875" style="4" customWidth="1"/>
    <col min="6145" max="6145" width="3" style="4" bestFit="1" customWidth="1"/>
    <col min="6146" max="6146" width="143.28515625" style="4" customWidth="1"/>
    <col min="6147" max="6147" width="7.140625" style="4" customWidth="1"/>
    <col min="6148" max="6148" width="6.42578125" style="4" customWidth="1"/>
    <col min="6149" max="6149" width="4.85546875" style="4" customWidth="1"/>
    <col min="6150" max="6399" width="10.85546875" style="4"/>
    <col min="6400" max="6400" width="14.85546875" style="4" customWidth="1"/>
    <col min="6401" max="6401" width="3" style="4" bestFit="1" customWidth="1"/>
    <col min="6402" max="6402" width="143.28515625" style="4" customWidth="1"/>
    <col min="6403" max="6403" width="7.140625" style="4" customWidth="1"/>
    <col min="6404" max="6404" width="6.42578125" style="4" customWidth="1"/>
    <col min="6405" max="6405" width="4.85546875" style="4" customWidth="1"/>
    <col min="6406" max="6655" width="10.85546875" style="4"/>
    <col min="6656" max="6656" width="14.85546875" style="4" customWidth="1"/>
    <col min="6657" max="6657" width="3" style="4" bestFit="1" customWidth="1"/>
    <col min="6658" max="6658" width="143.28515625" style="4" customWidth="1"/>
    <col min="6659" max="6659" width="7.140625" style="4" customWidth="1"/>
    <col min="6660" max="6660" width="6.42578125" style="4" customWidth="1"/>
    <col min="6661" max="6661" width="4.85546875" style="4" customWidth="1"/>
    <col min="6662" max="6911" width="10.85546875" style="4"/>
    <col min="6912" max="6912" width="14.85546875" style="4" customWidth="1"/>
    <col min="6913" max="6913" width="3" style="4" bestFit="1" customWidth="1"/>
    <col min="6914" max="6914" width="143.28515625" style="4" customWidth="1"/>
    <col min="6915" max="6915" width="7.140625" style="4" customWidth="1"/>
    <col min="6916" max="6916" width="6.42578125" style="4" customWidth="1"/>
    <col min="6917" max="6917" width="4.85546875" style="4" customWidth="1"/>
    <col min="6918" max="7167" width="10.85546875" style="4"/>
    <col min="7168" max="7168" width="14.85546875" style="4" customWidth="1"/>
    <col min="7169" max="7169" width="3" style="4" bestFit="1" customWidth="1"/>
    <col min="7170" max="7170" width="143.28515625" style="4" customWidth="1"/>
    <col min="7171" max="7171" width="7.140625" style="4" customWidth="1"/>
    <col min="7172" max="7172" width="6.42578125" style="4" customWidth="1"/>
    <col min="7173" max="7173" width="4.85546875" style="4" customWidth="1"/>
    <col min="7174" max="7423" width="10.85546875" style="4"/>
    <col min="7424" max="7424" width="14.85546875" style="4" customWidth="1"/>
    <col min="7425" max="7425" width="3" style="4" bestFit="1" customWidth="1"/>
    <col min="7426" max="7426" width="143.28515625" style="4" customWidth="1"/>
    <col min="7427" max="7427" width="7.140625" style="4" customWidth="1"/>
    <col min="7428" max="7428" width="6.42578125" style="4" customWidth="1"/>
    <col min="7429" max="7429" width="4.85546875" style="4" customWidth="1"/>
    <col min="7430" max="7679" width="10.85546875" style="4"/>
    <col min="7680" max="7680" width="14.85546875" style="4" customWidth="1"/>
    <col min="7681" max="7681" width="3" style="4" bestFit="1" customWidth="1"/>
    <col min="7682" max="7682" width="143.28515625" style="4" customWidth="1"/>
    <col min="7683" max="7683" width="7.140625" style="4" customWidth="1"/>
    <col min="7684" max="7684" width="6.42578125" style="4" customWidth="1"/>
    <col min="7685" max="7685" width="4.85546875" style="4" customWidth="1"/>
    <col min="7686" max="7935" width="10.85546875" style="4"/>
    <col min="7936" max="7936" width="14.85546875" style="4" customWidth="1"/>
    <col min="7937" max="7937" width="3" style="4" bestFit="1" customWidth="1"/>
    <col min="7938" max="7938" width="143.28515625" style="4" customWidth="1"/>
    <col min="7939" max="7939" width="7.140625" style="4" customWidth="1"/>
    <col min="7940" max="7940" width="6.42578125" style="4" customWidth="1"/>
    <col min="7941" max="7941" width="4.85546875" style="4" customWidth="1"/>
    <col min="7942" max="8191" width="10.85546875" style="4"/>
    <col min="8192" max="8192" width="14.85546875" style="4" customWidth="1"/>
    <col min="8193" max="8193" width="3" style="4" bestFit="1" customWidth="1"/>
    <col min="8194" max="8194" width="143.28515625" style="4" customWidth="1"/>
    <col min="8195" max="8195" width="7.140625" style="4" customWidth="1"/>
    <col min="8196" max="8196" width="6.42578125" style="4" customWidth="1"/>
    <col min="8197" max="8197" width="4.85546875" style="4" customWidth="1"/>
    <col min="8198" max="8447" width="10.85546875" style="4"/>
    <col min="8448" max="8448" width="14.85546875" style="4" customWidth="1"/>
    <col min="8449" max="8449" width="3" style="4" bestFit="1" customWidth="1"/>
    <col min="8450" max="8450" width="143.28515625" style="4" customWidth="1"/>
    <col min="8451" max="8451" width="7.140625" style="4" customWidth="1"/>
    <col min="8452" max="8452" width="6.42578125" style="4" customWidth="1"/>
    <col min="8453" max="8453" width="4.85546875" style="4" customWidth="1"/>
    <col min="8454" max="8703" width="10.85546875" style="4"/>
    <col min="8704" max="8704" width="14.85546875" style="4" customWidth="1"/>
    <col min="8705" max="8705" width="3" style="4" bestFit="1" customWidth="1"/>
    <col min="8706" max="8706" width="143.28515625" style="4" customWidth="1"/>
    <col min="8707" max="8707" width="7.140625" style="4" customWidth="1"/>
    <col min="8708" max="8708" width="6.42578125" style="4" customWidth="1"/>
    <col min="8709" max="8709" width="4.85546875" style="4" customWidth="1"/>
    <col min="8710" max="8959" width="10.85546875" style="4"/>
    <col min="8960" max="8960" width="14.85546875" style="4" customWidth="1"/>
    <col min="8961" max="8961" width="3" style="4" bestFit="1" customWidth="1"/>
    <col min="8962" max="8962" width="143.28515625" style="4" customWidth="1"/>
    <col min="8963" max="8963" width="7.140625" style="4" customWidth="1"/>
    <col min="8964" max="8964" width="6.42578125" style="4" customWidth="1"/>
    <col min="8965" max="8965" width="4.85546875" style="4" customWidth="1"/>
    <col min="8966" max="9215" width="10.85546875" style="4"/>
    <col min="9216" max="9216" width="14.85546875" style="4" customWidth="1"/>
    <col min="9217" max="9217" width="3" style="4" bestFit="1" customWidth="1"/>
    <col min="9218" max="9218" width="143.28515625" style="4" customWidth="1"/>
    <col min="9219" max="9219" width="7.140625" style="4" customWidth="1"/>
    <col min="9220" max="9220" width="6.42578125" style="4" customWidth="1"/>
    <col min="9221" max="9221" width="4.85546875" style="4" customWidth="1"/>
    <col min="9222" max="9471" width="10.85546875" style="4"/>
    <col min="9472" max="9472" width="14.85546875" style="4" customWidth="1"/>
    <col min="9473" max="9473" width="3" style="4" bestFit="1" customWidth="1"/>
    <col min="9474" max="9474" width="143.28515625" style="4" customWidth="1"/>
    <col min="9475" max="9475" width="7.140625" style="4" customWidth="1"/>
    <col min="9476" max="9476" width="6.42578125" style="4" customWidth="1"/>
    <col min="9477" max="9477" width="4.85546875" style="4" customWidth="1"/>
    <col min="9478" max="9727" width="10.85546875" style="4"/>
    <col min="9728" max="9728" width="14.85546875" style="4" customWidth="1"/>
    <col min="9729" max="9729" width="3" style="4" bestFit="1" customWidth="1"/>
    <col min="9730" max="9730" width="143.28515625" style="4" customWidth="1"/>
    <col min="9731" max="9731" width="7.140625" style="4" customWidth="1"/>
    <col min="9732" max="9732" width="6.42578125" style="4" customWidth="1"/>
    <col min="9733" max="9733" width="4.85546875" style="4" customWidth="1"/>
    <col min="9734" max="9983" width="10.85546875" style="4"/>
    <col min="9984" max="9984" width="14.85546875" style="4" customWidth="1"/>
    <col min="9985" max="9985" width="3" style="4" bestFit="1" customWidth="1"/>
    <col min="9986" max="9986" width="143.28515625" style="4" customWidth="1"/>
    <col min="9987" max="9987" width="7.140625" style="4" customWidth="1"/>
    <col min="9988" max="9988" width="6.42578125" style="4" customWidth="1"/>
    <col min="9989" max="9989" width="4.85546875" style="4" customWidth="1"/>
    <col min="9990" max="10239" width="10.85546875" style="4"/>
    <col min="10240" max="10240" width="14.85546875" style="4" customWidth="1"/>
    <col min="10241" max="10241" width="3" style="4" bestFit="1" customWidth="1"/>
    <col min="10242" max="10242" width="143.28515625" style="4" customWidth="1"/>
    <col min="10243" max="10243" width="7.140625" style="4" customWidth="1"/>
    <col min="10244" max="10244" width="6.42578125" style="4" customWidth="1"/>
    <col min="10245" max="10245" width="4.85546875" style="4" customWidth="1"/>
    <col min="10246" max="10495" width="10.85546875" style="4"/>
    <col min="10496" max="10496" width="14.85546875" style="4" customWidth="1"/>
    <col min="10497" max="10497" width="3" style="4" bestFit="1" customWidth="1"/>
    <col min="10498" max="10498" width="143.28515625" style="4" customWidth="1"/>
    <col min="10499" max="10499" width="7.140625" style="4" customWidth="1"/>
    <col min="10500" max="10500" width="6.42578125" style="4" customWidth="1"/>
    <col min="10501" max="10501" width="4.85546875" style="4" customWidth="1"/>
    <col min="10502" max="10751" width="10.85546875" style="4"/>
    <col min="10752" max="10752" width="14.85546875" style="4" customWidth="1"/>
    <col min="10753" max="10753" width="3" style="4" bestFit="1" customWidth="1"/>
    <col min="10754" max="10754" width="143.28515625" style="4" customWidth="1"/>
    <col min="10755" max="10755" width="7.140625" style="4" customWidth="1"/>
    <col min="10756" max="10756" width="6.42578125" style="4" customWidth="1"/>
    <col min="10757" max="10757" width="4.85546875" style="4" customWidth="1"/>
    <col min="10758" max="11007" width="10.85546875" style="4"/>
    <col min="11008" max="11008" width="14.85546875" style="4" customWidth="1"/>
    <col min="11009" max="11009" width="3" style="4" bestFit="1" customWidth="1"/>
    <col min="11010" max="11010" width="143.28515625" style="4" customWidth="1"/>
    <col min="11011" max="11011" width="7.140625" style="4" customWidth="1"/>
    <col min="11012" max="11012" width="6.42578125" style="4" customWidth="1"/>
    <col min="11013" max="11013" width="4.85546875" style="4" customWidth="1"/>
    <col min="11014" max="11263" width="10.85546875" style="4"/>
    <col min="11264" max="11264" width="14.85546875" style="4" customWidth="1"/>
    <col min="11265" max="11265" width="3" style="4" bestFit="1" customWidth="1"/>
    <col min="11266" max="11266" width="143.28515625" style="4" customWidth="1"/>
    <col min="11267" max="11267" width="7.140625" style="4" customWidth="1"/>
    <col min="11268" max="11268" width="6.42578125" style="4" customWidth="1"/>
    <col min="11269" max="11269" width="4.85546875" style="4" customWidth="1"/>
    <col min="11270" max="11519" width="10.85546875" style="4"/>
    <col min="11520" max="11520" width="14.85546875" style="4" customWidth="1"/>
    <col min="11521" max="11521" width="3" style="4" bestFit="1" customWidth="1"/>
    <col min="11522" max="11522" width="143.28515625" style="4" customWidth="1"/>
    <col min="11523" max="11523" width="7.140625" style="4" customWidth="1"/>
    <col min="11524" max="11524" width="6.42578125" style="4" customWidth="1"/>
    <col min="11525" max="11525" width="4.85546875" style="4" customWidth="1"/>
    <col min="11526" max="11775" width="10.85546875" style="4"/>
    <col min="11776" max="11776" width="14.85546875" style="4" customWidth="1"/>
    <col min="11777" max="11777" width="3" style="4" bestFit="1" customWidth="1"/>
    <col min="11778" max="11778" width="143.28515625" style="4" customWidth="1"/>
    <col min="11779" max="11779" width="7.140625" style="4" customWidth="1"/>
    <col min="11780" max="11780" width="6.42578125" style="4" customWidth="1"/>
    <col min="11781" max="11781" width="4.85546875" style="4" customWidth="1"/>
    <col min="11782" max="12031" width="10.85546875" style="4"/>
    <col min="12032" max="12032" width="14.85546875" style="4" customWidth="1"/>
    <col min="12033" max="12033" width="3" style="4" bestFit="1" customWidth="1"/>
    <col min="12034" max="12034" width="143.28515625" style="4" customWidth="1"/>
    <col min="12035" max="12035" width="7.140625" style="4" customWidth="1"/>
    <col min="12036" max="12036" width="6.42578125" style="4" customWidth="1"/>
    <col min="12037" max="12037" width="4.85546875" style="4" customWidth="1"/>
    <col min="12038" max="12287" width="10.85546875" style="4"/>
    <col min="12288" max="12288" width="14.85546875" style="4" customWidth="1"/>
    <col min="12289" max="12289" width="3" style="4" bestFit="1" customWidth="1"/>
    <col min="12290" max="12290" width="143.28515625" style="4" customWidth="1"/>
    <col min="12291" max="12291" width="7.140625" style="4" customWidth="1"/>
    <col min="12292" max="12292" width="6.42578125" style="4" customWidth="1"/>
    <col min="12293" max="12293" width="4.85546875" style="4" customWidth="1"/>
    <col min="12294" max="12543" width="10.85546875" style="4"/>
    <col min="12544" max="12544" width="14.85546875" style="4" customWidth="1"/>
    <col min="12545" max="12545" width="3" style="4" bestFit="1" customWidth="1"/>
    <col min="12546" max="12546" width="143.28515625" style="4" customWidth="1"/>
    <col min="12547" max="12547" width="7.140625" style="4" customWidth="1"/>
    <col min="12548" max="12548" width="6.42578125" style="4" customWidth="1"/>
    <col min="12549" max="12549" width="4.85546875" style="4" customWidth="1"/>
    <col min="12550" max="12799" width="10.85546875" style="4"/>
    <col min="12800" max="12800" width="14.85546875" style="4" customWidth="1"/>
    <col min="12801" max="12801" width="3" style="4" bestFit="1" customWidth="1"/>
    <col min="12802" max="12802" width="143.28515625" style="4" customWidth="1"/>
    <col min="12803" max="12803" width="7.140625" style="4" customWidth="1"/>
    <col min="12804" max="12804" width="6.42578125" style="4" customWidth="1"/>
    <col min="12805" max="12805" width="4.85546875" style="4" customWidth="1"/>
    <col min="12806" max="13055" width="10.85546875" style="4"/>
    <col min="13056" max="13056" width="14.85546875" style="4" customWidth="1"/>
    <col min="13057" max="13057" width="3" style="4" bestFit="1" customWidth="1"/>
    <col min="13058" max="13058" width="143.28515625" style="4" customWidth="1"/>
    <col min="13059" max="13059" width="7.140625" style="4" customWidth="1"/>
    <col min="13060" max="13060" width="6.42578125" style="4" customWidth="1"/>
    <col min="13061" max="13061" width="4.85546875" style="4" customWidth="1"/>
    <col min="13062" max="13311" width="10.85546875" style="4"/>
    <col min="13312" max="13312" width="14.85546875" style="4" customWidth="1"/>
    <col min="13313" max="13313" width="3" style="4" bestFit="1" customWidth="1"/>
    <col min="13314" max="13314" width="143.28515625" style="4" customWidth="1"/>
    <col min="13315" max="13315" width="7.140625" style="4" customWidth="1"/>
    <col min="13316" max="13316" width="6.42578125" style="4" customWidth="1"/>
    <col min="13317" max="13317" width="4.85546875" style="4" customWidth="1"/>
    <col min="13318" max="13567" width="10.85546875" style="4"/>
    <col min="13568" max="13568" width="14.85546875" style="4" customWidth="1"/>
    <col min="13569" max="13569" width="3" style="4" bestFit="1" customWidth="1"/>
    <col min="13570" max="13570" width="143.28515625" style="4" customWidth="1"/>
    <col min="13571" max="13571" width="7.140625" style="4" customWidth="1"/>
    <col min="13572" max="13572" width="6.42578125" style="4" customWidth="1"/>
    <col min="13573" max="13573" width="4.85546875" style="4" customWidth="1"/>
    <col min="13574" max="13823" width="10.85546875" style="4"/>
    <col min="13824" max="13824" width="14.85546875" style="4" customWidth="1"/>
    <col min="13825" max="13825" width="3" style="4" bestFit="1" customWidth="1"/>
    <col min="13826" max="13826" width="143.28515625" style="4" customWidth="1"/>
    <col min="13827" max="13827" width="7.140625" style="4" customWidth="1"/>
    <col min="13828" max="13828" width="6.42578125" style="4" customWidth="1"/>
    <col min="13829" max="13829" width="4.85546875" style="4" customWidth="1"/>
    <col min="13830" max="14079" width="10.85546875" style="4"/>
    <col min="14080" max="14080" width="14.85546875" style="4" customWidth="1"/>
    <col min="14081" max="14081" width="3" style="4" bestFit="1" customWidth="1"/>
    <col min="14082" max="14082" width="143.28515625" style="4" customWidth="1"/>
    <col min="14083" max="14083" width="7.140625" style="4" customWidth="1"/>
    <col min="14084" max="14084" width="6.42578125" style="4" customWidth="1"/>
    <col min="14085" max="14085" width="4.85546875" style="4" customWidth="1"/>
    <col min="14086" max="14335" width="10.85546875" style="4"/>
    <col min="14336" max="14336" width="14.85546875" style="4" customWidth="1"/>
    <col min="14337" max="14337" width="3" style="4" bestFit="1" customWidth="1"/>
    <col min="14338" max="14338" width="143.28515625" style="4" customWidth="1"/>
    <col min="14339" max="14339" width="7.140625" style="4" customWidth="1"/>
    <col min="14340" max="14340" width="6.42578125" style="4" customWidth="1"/>
    <col min="14341" max="14341" width="4.85546875" style="4" customWidth="1"/>
    <col min="14342" max="14591" width="10.85546875" style="4"/>
    <col min="14592" max="14592" width="14.85546875" style="4" customWidth="1"/>
    <col min="14593" max="14593" width="3" style="4" bestFit="1" customWidth="1"/>
    <col min="14594" max="14594" width="143.28515625" style="4" customWidth="1"/>
    <col min="14595" max="14595" width="7.140625" style="4" customWidth="1"/>
    <col min="14596" max="14596" width="6.42578125" style="4" customWidth="1"/>
    <col min="14597" max="14597" width="4.85546875" style="4" customWidth="1"/>
    <col min="14598" max="14847" width="10.85546875" style="4"/>
    <col min="14848" max="14848" width="14.85546875" style="4" customWidth="1"/>
    <col min="14849" max="14849" width="3" style="4" bestFit="1" customWidth="1"/>
    <col min="14850" max="14850" width="143.28515625" style="4" customWidth="1"/>
    <col min="14851" max="14851" width="7.140625" style="4" customWidth="1"/>
    <col min="14852" max="14852" width="6.42578125" style="4" customWidth="1"/>
    <col min="14853" max="14853" width="4.85546875" style="4" customWidth="1"/>
    <col min="14854" max="15103" width="10.85546875" style="4"/>
    <col min="15104" max="15104" width="14.85546875" style="4" customWidth="1"/>
    <col min="15105" max="15105" width="3" style="4" bestFit="1" customWidth="1"/>
    <col min="15106" max="15106" width="143.28515625" style="4" customWidth="1"/>
    <col min="15107" max="15107" width="7.140625" style="4" customWidth="1"/>
    <col min="15108" max="15108" width="6.42578125" style="4" customWidth="1"/>
    <col min="15109" max="15109" width="4.85546875" style="4" customWidth="1"/>
    <col min="15110" max="15359" width="10.85546875" style="4"/>
    <col min="15360" max="15360" width="14.85546875" style="4" customWidth="1"/>
    <col min="15361" max="15361" width="3" style="4" bestFit="1" customWidth="1"/>
    <col min="15362" max="15362" width="143.28515625" style="4" customWidth="1"/>
    <col min="15363" max="15363" width="7.140625" style="4" customWidth="1"/>
    <col min="15364" max="15364" width="6.42578125" style="4" customWidth="1"/>
    <col min="15365" max="15365" width="4.85546875" style="4" customWidth="1"/>
    <col min="15366" max="15615" width="10.85546875" style="4"/>
    <col min="15616" max="15616" width="14.85546875" style="4" customWidth="1"/>
    <col min="15617" max="15617" width="3" style="4" bestFit="1" customWidth="1"/>
    <col min="15618" max="15618" width="143.28515625" style="4" customWidth="1"/>
    <col min="15619" max="15619" width="7.140625" style="4" customWidth="1"/>
    <col min="15620" max="15620" width="6.42578125" style="4" customWidth="1"/>
    <col min="15621" max="15621" width="4.85546875" style="4" customWidth="1"/>
    <col min="15622" max="15871" width="10.85546875" style="4"/>
    <col min="15872" max="15872" width="14.85546875" style="4" customWidth="1"/>
    <col min="15873" max="15873" width="3" style="4" bestFit="1" customWidth="1"/>
    <col min="15874" max="15874" width="143.28515625" style="4" customWidth="1"/>
    <col min="15875" max="15875" width="7.140625" style="4" customWidth="1"/>
    <col min="15876" max="15876" width="6.42578125" style="4" customWidth="1"/>
    <col min="15877" max="15877" width="4.85546875" style="4" customWidth="1"/>
    <col min="15878" max="16127" width="10.85546875" style="4"/>
    <col min="16128" max="16128" width="14.85546875" style="4" customWidth="1"/>
    <col min="16129" max="16129" width="3" style="4" bestFit="1" customWidth="1"/>
    <col min="16130" max="16130" width="143.28515625" style="4" customWidth="1"/>
    <col min="16131" max="16131" width="7.140625" style="4" customWidth="1"/>
    <col min="16132" max="16132" width="6.42578125" style="4" customWidth="1"/>
    <col min="16133" max="16133" width="4.85546875" style="4" customWidth="1"/>
    <col min="16134" max="16384" width="10.85546875" style="4"/>
  </cols>
  <sheetData>
    <row r="1" spans="1:9" ht="30" x14ac:dyDescent="0.25">
      <c r="A1" s="1" t="s">
        <v>0</v>
      </c>
      <c r="B1" s="2"/>
      <c r="C1" s="65" t="s">
        <v>1</v>
      </c>
      <c r="D1" s="66"/>
      <c r="E1" s="67"/>
      <c r="F1" s="3" t="s">
        <v>2</v>
      </c>
    </row>
    <row r="2" spans="1:9" ht="15" x14ac:dyDescent="0.25">
      <c r="A2" s="1" t="s">
        <v>3</v>
      </c>
      <c r="B2" s="2"/>
      <c r="C2" s="68"/>
      <c r="D2" s="69"/>
      <c r="E2" s="70"/>
      <c r="F2" s="74">
        <f>E13+E23</f>
        <v>0</v>
      </c>
    </row>
    <row r="3" spans="1:9" ht="15" x14ac:dyDescent="0.25">
      <c r="A3" s="1" t="s">
        <v>4</v>
      </c>
      <c r="B3" s="2"/>
      <c r="C3" s="71"/>
      <c r="D3" s="72"/>
      <c r="E3" s="73"/>
      <c r="F3" s="75"/>
    </row>
    <row r="4" spans="1:9" ht="13.5" customHeight="1" x14ac:dyDescent="0.25">
      <c r="A4" s="5"/>
      <c r="B4" s="5"/>
      <c r="C4" s="5"/>
      <c r="D4" s="5"/>
      <c r="E4" s="5"/>
      <c r="F4" s="5"/>
    </row>
    <row r="5" spans="1:9" ht="13.5" customHeight="1" x14ac:dyDescent="0.25">
      <c r="A5" s="76" t="s">
        <v>5</v>
      </c>
      <c r="B5" s="77"/>
      <c r="C5" s="6"/>
      <c r="D5" s="6"/>
      <c r="E5" s="6"/>
      <c r="F5" s="7"/>
    </row>
    <row r="6" spans="1:9" ht="38.25" x14ac:dyDescent="0.25">
      <c r="A6" s="78" t="s">
        <v>6</v>
      </c>
      <c r="B6" s="78"/>
      <c r="C6" s="8" t="s">
        <v>7</v>
      </c>
      <c r="D6" s="8" t="s">
        <v>8</v>
      </c>
      <c r="E6" s="8" t="s">
        <v>9</v>
      </c>
      <c r="F6" s="8" t="s">
        <v>10</v>
      </c>
    </row>
    <row r="7" spans="1:9" ht="51.75" x14ac:dyDescent="0.25">
      <c r="A7" s="64" t="s">
        <v>11</v>
      </c>
      <c r="B7" s="9" t="s">
        <v>12</v>
      </c>
      <c r="C7" s="10"/>
      <c r="D7" s="11">
        <f>F7/60</f>
        <v>0.1</v>
      </c>
      <c r="E7" s="41" t="str">
        <f>IF(C7&lt;&gt;"",MIN(6,D7*C7),"")</f>
        <v/>
      </c>
      <c r="F7" s="42">
        <v>6</v>
      </c>
      <c r="H7" s="43" t="s">
        <v>13</v>
      </c>
    </row>
    <row r="8" spans="1:9" x14ac:dyDescent="0.25">
      <c r="A8" s="64"/>
      <c r="B8" s="44" t="s">
        <v>14</v>
      </c>
      <c r="C8" s="10"/>
      <c r="D8" s="11">
        <f t="shared" ref="D8:D12" si="0">F8/60</f>
        <v>2.5000000000000001E-2</v>
      </c>
      <c r="E8" s="41" t="str">
        <f>IF(C8&lt;&gt;"",MIN(1.5,D8*C8),"")</f>
        <v/>
      </c>
      <c r="F8" s="42">
        <v>1.5</v>
      </c>
      <c r="H8" s="43"/>
    </row>
    <row r="9" spans="1:9" x14ac:dyDescent="0.25">
      <c r="A9" s="64"/>
      <c r="B9" s="12" t="s">
        <v>15</v>
      </c>
      <c r="C9" s="10"/>
      <c r="D9" s="11">
        <f t="shared" si="0"/>
        <v>1.6666666666666666E-2</v>
      </c>
      <c r="E9" s="41" t="str">
        <f>IF(C9&lt;&gt;"",MIN(1,D9*C9),"")</f>
        <v/>
      </c>
      <c r="F9" s="42">
        <v>1</v>
      </c>
      <c r="H9" s="43"/>
    </row>
    <row r="10" spans="1:9" x14ac:dyDescent="0.25">
      <c r="A10" s="64"/>
      <c r="B10" s="12" t="s">
        <v>16</v>
      </c>
      <c r="C10" s="10"/>
      <c r="D10" s="11">
        <f t="shared" si="0"/>
        <v>1.2500000000000001E-2</v>
      </c>
      <c r="E10" s="41" t="str">
        <f>IF(C10&lt;&gt;"",MIN(0.75,D10*C10),"")</f>
        <v/>
      </c>
      <c r="F10" s="42">
        <v>0.75</v>
      </c>
      <c r="H10" s="43"/>
    </row>
    <row r="11" spans="1:9" x14ac:dyDescent="0.25">
      <c r="A11" s="64"/>
      <c r="B11" s="13" t="s">
        <v>17</v>
      </c>
      <c r="C11" s="10"/>
      <c r="D11" s="11">
        <f t="shared" si="0"/>
        <v>8.3333333333333332E-3</v>
      </c>
      <c r="E11" s="41" t="str">
        <f>IF(C11&lt;&gt;"",MIN(0.5,D11*C11),"")</f>
        <v/>
      </c>
      <c r="F11" s="42">
        <v>0.5</v>
      </c>
      <c r="H11" s="43"/>
    </row>
    <row r="12" spans="1:9" x14ac:dyDescent="0.25">
      <c r="A12" s="64"/>
      <c r="B12" s="62" t="s">
        <v>18</v>
      </c>
      <c r="C12" s="10"/>
      <c r="D12" s="11">
        <f t="shared" si="0"/>
        <v>4.1666666666666666E-3</v>
      </c>
      <c r="E12" s="41" t="str">
        <f>IF(C12&lt;&gt;"",MIN(0.25,D12*C12),"")</f>
        <v/>
      </c>
      <c r="F12" s="42">
        <v>0.25</v>
      </c>
      <c r="H12" s="43"/>
    </row>
    <row r="13" spans="1:9" x14ac:dyDescent="0.25">
      <c r="A13" s="14"/>
      <c r="B13" s="15" t="s">
        <v>19</v>
      </c>
      <c r="C13" s="16"/>
      <c r="D13" s="17"/>
      <c r="E13" s="18">
        <f>SUM(E7:E12)</f>
        <v>0</v>
      </c>
      <c r="F13" s="19">
        <f>SUM(F7:F12)</f>
        <v>10</v>
      </c>
      <c r="H13" s="43"/>
    </row>
    <row r="14" spans="1:9" x14ac:dyDescent="0.25">
      <c r="A14" s="5"/>
      <c r="B14" s="5"/>
      <c r="C14" s="5"/>
      <c r="D14" s="5"/>
      <c r="E14" s="5"/>
      <c r="F14" s="5"/>
      <c r="H14" s="43"/>
    </row>
    <row r="15" spans="1:9" ht="25.5" x14ac:dyDescent="0.25">
      <c r="A15" s="78" t="s">
        <v>20</v>
      </c>
      <c r="B15" s="78"/>
      <c r="C15" s="81" t="s">
        <v>21</v>
      </c>
      <c r="D15" s="82"/>
      <c r="E15" s="39" t="s">
        <v>22</v>
      </c>
      <c r="F15" s="39" t="s">
        <v>10</v>
      </c>
      <c r="H15" s="43"/>
    </row>
    <row r="16" spans="1:9" ht="15" x14ac:dyDescent="0.25">
      <c r="A16" s="5"/>
      <c r="B16" s="20" t="s">
        <v>23</v>
      </c>
      <c r="C16" s="21"/>
      <c r="D16" s="22"/>
      <c r="E16" s="21"/>
      <c r="F16" s="5"/>
      <c r="G16" s="23" t="s">
        <v>24</v>
      </c>
      <c r="H16" s="43"/>
      <c r="I16" s="45"/>
    </row>
    <row r="17" spans="1:13" ht="38.25" x14ac:dyDescent="0.25">
      <c r="A17" s="46" t="s">
        <v>25</v>
      </c>
      <c r="B17" s="47" t="s">
        <v>26</v>
      </c>
      <c r="C17" s="83"/>
      <c r="D17" s="84"/>
      <c r="E17" s="48">
        <f>C17*1.5</f>
        <v>0</v>
      </c>
      <c r="F17" s="49">
        <v>3</v>
      </c>
      <c r="G17" s="23" t="s">
        <v>27</v>
      </c>
      <c r="H17" s="43"/>
      <c r="I17" s="45"/>
      <c r="K17" s="40" t="s">
        <v>28</v>
      </c>
      <c r="L17" s="50">
        <v>0</v>
      </c>
      <c r="M17" s="51"/>
    </row>
    <row r="18" spans="1:13" ht="15" x14ac:dyDescent="0.25">
      <c r="A18" s="25"/>
      <c r="B18" s="26" t="s">
        <v>29</v>
      </c>
      <c r="C18" s="5"/>
      <c r="D18" s="5"/>
      <c r="E18" s="52"/>
      <c r="F18" s="5"/>
      <c r="G18" s="24"/>
      <c r="I18" s="45"/>
      <c r="L18" s="50">
        <v>1</v>
      </c>
      <c r="M18" s="51"/>
    </row>
    <row r="19" spans="1:13" ht="51" x14ac:dyDescent="0.25">
      <c r="A19" s="27" t="s">
        <v>30</v>
      </c>
      <c r="B19" s="28" t="s">
        <v>31</v>
      </c>
      <c r="C19" s="79"/>
      <c r="D19" s="85"/>
      <c r="E19" s="48">
        <f>IF(C19="SÍ",F19,0)</f>
        <v>0</v>
      </c>
      <c r="F19" s="49">
        <v>2.75</v>
      </c>
      <c r="G19" s="24"/>
      <c r="I19" s="45"/>
      <c r="L19" s="50">
        <v>2</v>
      </c>
      <c r="M19" s="51"/>
    </row>
    <row r="20" spans="1:13" ht="25.5" x14ac:dyDescent="0.25">
      <c r="A20" s="29" t="s">
        <v>32</v>
      </c>
      <c r="B20" s="28" t="s">
        <v>33</v>
      </c>
      <c r="C20" s="79"/>
      <c r="D20" s="85"/>
      <c r="E20" s="48">
        <f>IF(C20="SÍ",F20,0)</f>
        <v>0</v>
      </c>
      <c r="F20" s="49">
        <v>2</v>
      </c>
      <c r="G20" s="24"/>
      <c r="I20" s="45"/>
      <c r="L20" s="53">
        <v>0</v>
      </c>
      <c r="M20" s="54">
        <f>0*0.05</f>
        <v>0</v>
      </c>
    </row>
    <row r="21" spans="1:13" ht="76.5" x14ac:dyDescent="0.25">
      <c r="A21" s="29" t="s">
        <v>34</v>
      </c>
      <c r="B21" s="55" t="s">
        <v>35</v>
      </c>
      <c r="C21" s="79"/>
      <c r="D21" s="85"/>
      <c r="E21" s="48">
        <f>IF(C21="SÍ",F21,0)</f>
        <v>0</v>
      </c>
      <c r="F21" s="49">
        <v>1.5</v>
      </c>
      <c r="L21" s="53">
        <v>1</v>
      </c>
      <c r="M21" s="54">
        <f>1*0.05</f>
        <v>0.05</v>
      </c>
    </row>
    <row r="22" spans="1:13" ht="26.25" x14ac:dyDescent="0.25">
      <c r="A22" s="30" t="s">
        <v>36</v>
      </c>
      <c r="B22" s="63" t="s">
        <v>37</v>
      </c>
      <c r="C22" s="79"/>
      <c r="D22" s="80"/>
      <c r="E22" s="56">
        <f>C22*0.05</f>
        <v>0</v>
      </c>
      <c r="F22" s="57">
        <v>0.75</v>
      </c>
      <c r="G22" s="24"/>
      <c r="H22" s="58"/>
      <c r="I22" s="45"/>
      <c r="L22" s="53">
        <v>2</v>
      </c>
      <c r="M22" s="54">
        <f>2*0.05</f>
        <v>0.1</v>
      </c>
    </row>
    <row r="23" spans="1:13" ht="15" x14ac:dyDescent="0.25">
      <c r="B23" s="31" t="s">
        <v>38</v>
      </c>
      <c r="C23" s="32"/>
      <c r="D23" s="33"/>
      <c r="E23" s="59">
        <f>IFERROR(MIN(SUM(E16:E22),10),"")</f>
        <v>0</v>
      </c>
      <c r="F23" s="60">
        <f>IFERROR(MIN(SUM(F16:F22),10),"")</f>
        <v>10</v>
      </c>
      <c r="G23" s="24"/>
      <c r="H23" s="61"/>
      <c r="I23" s="45"/>
      <c r="L23" s="53">
        <v>3</v>
      </c>
      <c r="M23" s="54">
        <f>3*0.05</f>
        <v>0.15000000000000002</v>
      </c>
    </row>
    <row r="24" spans="1:13" ht="15" x14ac:dyDescent="0.25">
      <c r="D24" s="4"/>
      <c r="F24" s="24"/>
      <c r="G24" s="24"/>
      <c r="H24" s="45"/>
      <c r="I24" s="45"/>
      <c r="L24" s="53">
        <v>4</v>
      </c>
      <c r="M24" s="54">
        <f>4*0.05</f>
        <v>0.2</v>
      </c>
    </row>
    <row r="25" spans="1:13" ht="15" x14ac:dyDescent="0.25">
      <c r="D25" s="4"/>
      <c r="F25" s="24"/>
      <c r="G25" s="24"/>
      <c r="H25" s="45"/>
      <c r="I25" s="45"/>
      <c r="L25" s="53">
        <v>5</v>
      </c>
      <c r="M25" s="54">
        <f>5*0.05</f>
        <v>0.25</v>
      </c>
    </row>
    <row r="26" spans="1:13" ht="15" x14ac:dyDescent="0.25">
      <c r="F26" s="24"/>
      <c r="G26" s="24"/>
      <c r="H26" s="45"/>
      <c r="I26" s="45"/>
      <c r="L26" s="53">
        <v>6</v>
      </c>
      <c r="M26" s="54">
        <f>6*0.05</f>
        <v>0.30000000000000004</v>
      </c>
    </row>
    <row r="27" spans="1:13" ht="15" x14ac:dyDescent="0.25">
      <c r="F27" s="24"/>
      <c r="G27" s="24"/>
      <c r="H27" s="45"/>
      <c r="I27" s="45"/>
      <c r="L27" s="53">
        <v>7</v>
      </c>
      <c r="M27" s="54">
        <f>7*0.05</f>
        <v>0.35000000000000003</v>
      </c>
    </row>
    <row r="28" spans="1:13" ht="15" x14ac:dyDescent="0.25">
      <c r="F28" s="24"/>
      <c r="G28" s="24"/>
      <c r="H28" s="45"/>
      <c r="I28" s="45"/>
      <c r="L28" s="53">
        <v>8</v>
      </c>
      <c r="M28" s="54">
        <f>8*0.05</f>
        <v>0.4</v>
      </c>
    </row>
    <row r="29" spans="1:13" ht="15" x14ac:dyDescent="0.25">
      <c r="F29" s="24"/>
      <c r="G29" s="24"/>
      <c r="H29" s="45"/>
      <c r="I29" s="45"/>
      <c r="L29" s="53">
        <v>9</v>
      </c>
      <c r="M29" s="54">
        <f>9*0.05</f>
        <v>0.45</v>
      </c>
    </row>
    <row r="30" spans="1:13" ht="15" x14ac:dyDescent="0.25">
      <c r="F30" s="24"/>
      <c r="G30" s="24"/>
      <c r="H30" s="45"/>
      <c r="I30" s="45"/>
      <c r="L30" s="53">
        <v>10</v>
      </c>
      <c r="M30" s="54">
        <f>10*0.05</f>
        <v>0.5</v>
      </c>
    </row>
    <row r="31" spans="1:13" ht="15" x14ac:dyDescent="0.25">
      <c r="F31" s="24"/>
      <c r="G31" s="24"/>
      <c r="H31" s="45"/>
      <c r="I31" s="45"/>
      <c r="L31" s="53">
        <v>11</v>
      </c>
      <c r="M31" s="54">
        <f>11*0.05</f>
        <v>0.55000000000000004</v>
      </c>
    </row>
    <row r="32" spans="1:13" x14ac:dyDescent="0.25">
      <c r="L32" s="53">
        <v>12</v>
      </c>
      <c r="M32" s="54">
        <f>12*0.05</f>
        <v>0.60000000000000009</v>
      </c>
    </row>
    <row r="33" spans="11:13" x14ac:dyDescent="0.25">
      <c r="L33" s="53">
        <v>13</v>
      </c>
      <c r="M33" s="54">
        <f>13*0.05</f>
        <v>0.65</v>
      </c>
    </row>
    <row r="34" spans="11:13" x14ac:dyDescent="0.25">
      <c r="L34" s="53">
        <v>14</v>
      </c>
      <c r="M34" s="54">
        <f>14*0.05</f>
        <v>0.70000000000000007</v>
      </c>
    </row>
    <row r="35" spans="11:13" x14ac:dyDescent="0.25">
      <c r="K35" s="40" t="s">
        <v>28</v>
      </c>
      <c r="L35" s="53">
        <v>15</v>
      </c>
      <c r="M35" s="54">
        <f>15*0.05</f>
        <v>0.75</v>
      </c>
    </row>
    <row r="55" spans="2:4" x14ac:dyDescent="0.25">
      <c r="B55" s="35" t="str">
        <f>CONCATENATE("PUNTUACIÓN FINAL (0-",10,")")</f>
        <v>PUNTUACIÓN FINAL (0-10)</v>
      </c>
      <c r="C55" s="36" t="e">
        <f>E13+#REF!+E23</f>
        <v>#REF!</v>
      </c>
      <c r="D55" s="4"/>
    </row>
    <row r="56" spans="2:4" x14ac:dyDescent="0.25">
      <c r="B56" s="35" t="s">
        <v>39</v>
      </c>
      <c r="C56" s="37" t="e">
        <f>C55/10</f>
        <v>#REF!</v>
      </c>
      <c r="D56" s="38"/>
    </row>
  </sheetData>
  <sheetProtection algorithmName="SHA-512" hashValue="2cZRBYZ0irYTXOw9ujSIemVwyFVRu6rDjB2nbL2brBpt/xyfZM8GYiAMcYJYtr/CsTzowne4CWKrHq16mGIpiA==" saltValue="o8db/IEfOHxTrph32xs6jQ==" spinCount="100000" sheet="1" objects="1" scenarios="1" selectLockedCells="1"/>
  <mergeCells count="13">
    <mergeCell ref="C22:D22"/>
    <mergeCell ref="A15:B15"/>
    <mergeCell ref="C15:D15"/>
    <mergeCell ref="C17:D17"/>
    <mergeCell ref="C19:D19"/>
    <mergeCell ref="C20:D20"/>
    <mergeCell ref="C21:D21"/>
    <mergeCell ref="A7:A12"/>
    <mergeCell ref="C1:E1"/>
    <mergeCell ref="C2:E3"/>
    <mergeCell ref="F2:F3"/>
    <mergeCell ref="A5:B5"/>
    <mergeCell ref="A6:B6"/>
  </mergeCells>
  <conditionalFormatting sqref="B13 B23">
    <cfRule type="expression" priority="1">
      <formula>#REF!/#REF!</formula>
    </cfRule>
  </conditionalFormatting>
  <dataValidations count="3">
    <dataValidation type="list" allowBlank="1" showInputMessage="1" showErrorMessage="1" sqref="C16:D16 C19:C21" xr:uid="{85A137A4-438F-467E-93DA-52ECF9AE4629}">
      <formula1>$G$16:$G$17</formula1>
    </dataValidation>
    <dataValidation type="list" allowBlank="1" showInputMessage="1" showErrorMessage="1" sqref="C22:D22 L20:L35" xr:uid="{9867175D-D529-4B66-9E6A-ADC0889A17A4}">
      <formula1>$L$20:$L$35</formula1>
    </dataValidation>
    <dataValidation type="list" allowBlank="1" showInputMessage="1" showErrorMessage="1" sqref="C17:D17" xr:uid="{B2E3FBF0-957C-4EA0-A4D5-AF8C93C995A1}">
      <formula1>$L$17:$L$19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Hernandez Deniz</dc:creator>
  <cp:keywords/>
  <dc:description/>
  <cp:lastModifiedBy>Francisco Javier Hernandez Deniz</cp:lastModifiedBy>
  <cp:revision/>
  <dcterms:created xsi:type="dcterms:W3CDTF">2025-02-13T09:27:20Z</dcterms:created>
  <dcterms:modified xsi:type="dcterms:W3CDTF">2025-03-18T12:21:00Z</dcterms:modified>
  <cp:category/>
  <cp:contentStatus/>
</cp:coreProperties>
</file>